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APH GmbH\GmbH Pflege+Preislisten+Verhandlungen\Pflegesatzverhandlung 2024\"/>
    </mc:Choice>
  </mc:AlternateContent>
  <bookViews>
    <workbookView xWindow="-105" yWindow="-105" windowWidth="28995" windowHeight="15795"/>
  </bookViews>
  <sheets>
    <sheet name="Leistungszuschlag SZ" sheetId="1" r:id="rId1"/>
    <sheet name="Leistungszuschlag SA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E5" i="1"/>
  <c r="E18" i="3"/>
  <c r="E6" i="3"/>
  <c r="E5" i="3"/>
  <c r="G17" i="3" l="1"/>
  <c r="C33" i="3"/>
  <c r="D33" i="3"/>
  <c r="C34" i="3"/>
  <c r="D34" i="3"/>
  <c r="C35" i="3"/>
  <c r="D35" i="3"/>
  <c r="C28" i="3"/>
  <c r="D28" i="3"/>
  <c r="C29" i="3"/>
  <c r="D29" i="3"/>
  <c r="C30" i="3"/>
  <c r="D30" i="3"/>
  <c r="C23" i="3"/>
  <c r="D23" i="3"/>
  <c r="C24" i="3"/>
  <c r="D24" i="3"/>
  <c r="C25" i="3"/>
  <c r="D25" i="3"/>
  <c r="D32" i="3"/>
  <c r="C32" i="3"/>
  <c r="D27" i="3"/>
  <c r="C27" i="3"/>
  <c r="D22" i="3"/>
  <c r="C22" i="3"/>
  <c r="C18" i="3"/>
  <c r="D18" i="3"/>
  <c r="C19" i="3"/>
  <c r="D19" i="3"/>
  <c r="C20" i="3"/>
  <c r="D20" i="3"/>
  <c r="D17" i="3"/>
  <c r="C17" i="3"/>
  <c r="E10" i="3"/>
  <c r="D10" i="3"/>
  <c r="C33" i="1"/>
  <c r="D33" i="1"/>
  <c r="C34" i="1"/>
  <c r="D34" i="1"/>
  <c r="C35" i="1"/>
  <c r="D35" i="1"/>
  <c r="D32" i="1"/>
  <c r="C32" i="1"/>
  <c r="C28" i="1"/>
  <c r="D28" i="1"/>
  <c r="C29" i="1"/>
  <c r="D29" i="1"/>
  <c r="C30" i="1"/>
  <c r="D30" i="1"/>
  <c r="D27" i="1"/>
  <c r="C27" i="1"/>
  <c r="C23" i="1"/>
  <c r="D23" i="1"/>
  <c r="C24" i="1"/>
  <c r="D24" i="1"/>
  <c r="C25" i="1"/>
  <c r="D25" i="1"/>
  <c r="D22" i="1"/>
  <c r="C22" i="1"/>
  <c r="D18" i="1"/>
  <c r="D19" i="1"/>
  <c r="D20" i="1"/>
  <c r="D17" i="1"/>
  <c r="C18" i="1"/>
  <c r="C19" i="1"/>
  <c r="C20" i="1"/>
  <c r="C17" i="1"/>
  <c r="B17" i="1"/>
  <c r="D10" i="1"/>
  <c r="I10" i="1"/>
  <c r="E33" i="3" l="1"/>
  <c r="E34" i="3"/>
  <c r="E35" i="3"/>
  <c r="E28" i="3"/>
  <c r="E29" i="3"/>
  <c r="E30" i="3"/>
  <c r="E23" i="3"/>
  <c r="E24" i="3"/>
  <c r="E25" i="3"/>
  <c r="E32" i="3"/>
  <c r="E27" i="3"/>
  <c r="E22" i="3"/>
  <c r="E19" i="3"/>
  <c r="E20" i="3"/>
  <c r="E17" i="3"/>
  <c r="D13" i="3"/>
  <c r="E13" i="3" s="1"/>
  <c r="D12" i="3"/>
  <c r="D11" i="3"/>
  <c r="I11" i="3" s="1"/>
  <c r="J11" i="3" s="1"/>
  <c r="B28" i="3" s="1"/>
  <c r="K10" i="3"/>
  <c r="G32" i="3" s="1"/>
  <c r="E33" i="1"/>
  <c r="E34" i="1"/>
  <c r="E35" i="1"/>
  <c r="E28" i="1"/>
  <c r="E29" i="1"/>
  <c r="E30" i="1"/>
  <c r="E32" i="1"/>
  <c r="E27" i="1"/>
  <c r="E23" i="1"/>
  <c r="E24" i="1"/>
  <c r="E25" i="1"/>
  <c r="E22" i="1"/>
  <c r="E18" i="1"/>
  <c r="E19" i="1"/>
  <c r="E20" i="1"/>
  <c r="E17" i="1"/>
  <c r="I12" i="3" l="1"/>
  <c r="G29" i="3" s="1"/>
  <c r="E12" i="3"/>
  <c r="G19" i="3" s="1"/>
  <c r="G11" i="3"/>
  <c r="G23" i="3" s="1"/>
  <c r="K13" i="3"/>
  <c r="G35" i="3" s="1"/>
  <c r="G20" i="3"/>
  <c r="G13" i="3"/>
  <c r="G25" i="3" s="1"/>
  <c r="I13" i="3"/>
  <c r="G30" i="3" s="1"/>
  <c r="K11" i="3"/>
  <c r="G33" i="3" s="1"/>
  <c r="E11" i="3"/>
  <c r="F11" i="3" s="1"/>
  <c r="B18" i="3" s="1"/>
  <c r="F18" i="3" s="1"/>
  <c r="F28" i="3"/>
  <c r="L10" i="3"/>
  <c r="B32" i="3" s="1"/>
  <c r="F32" i="3" s="1"/>
  <c r="H32" i="3" s="1"/>
  <c r="G28" i="3"/>
  <c r="I10" i="3"/>
  <c r="G27" i="3" s="1"/>
  <c r="G12" i="3"/>
  <c r="G24" i="3" s="1"/>
  <c r="K12" i="3"/>
  <c r="G34" i="3" s="1"/>
  <c r="F13" i="3"/>
  <c r="B20" i="3" s="1"/>
  <c r="F20" i="3" s="1"/>
  <c r="G10" i="3"/>
  <c r="G22" i="3" s="1"/>
  <c r="D11" i="1"/>
  <c r="G11" i="1" s="1"/>
  <c r="D12" i="1"/>
  <c r="E12" i="1" s="1"/>
  <c r="D13" i="1"/>
  <c r="H13" i="3" l="1"/>
  <c r="B25" i="3" s="1"/>
  <c r="F25" i="3" s="1"/>
  <c r="H25" i="3" s="1"/>
  <c r="J12" i="3"/>
  <c r="B29" i="3" s="1"/>
  <c r="F29" i="3" s="1"/>
  <c r="H29" i="3" s="1"/>
  <c r="H20" i="3"/>
  <c r="H11" i="3"/>
  <c r="B23" i="3" s="1"/>
  <c r="F23" i="3" s="1"/>
  <c r="H23" i="3" s="1"/>
  <c r="J10" i="3"/>
  <c r="B27" i="3" s="1"/>
  <c r="F27" i="3" s="1"/>
  <c r="H27" i="3" s="1"/>
  <c r="G27" i="1"/>
  <c r="K10" i="1"/>
  <c r="L12" i="3"/>
  <c r="B34" i="3" s="1"/>
  <c r="F34" i="3" s="1"/>
  <c r="H34" i="3" s="1"/>
  <c r="L13" i="3"/>
  <c r="B35" i="3" s="1"/>
  <c r="F35" i="3" s="1"/>
  <c r="H35" i="3" s="1"/>
  <c r="F12" i="1"/>
  <c r="B19" i="1" s="1"/>
  <c r="F19" i="1" s="1"/>
  <c r="G19" i="1"/>
  <c r="H11" i="1"/>
  <c r="B23" i="1" s="1"/>
  <c r="F23" i="1" s="1"/>
  <c r="G23" i="1"/>
  <c r="K11" i="1"/>
  <c r="J13" i="3"/>
  <c r="B30" i="3" s="1"/>
  <c r="F30" i="3" s="1"/>
  <c r="H30" i="3" s="1"/>
  <c r="G18" i="3"/>
  <c r="H18" i="3" s="1"/>
  <c r="L11" i="3"/>
  <c r="B33" i="3" s="1"/>
  <c r="F33" i="3" s="1"/>
  <c r="H33" i="3" s="1"/>
  <c r="F10" i="3"/>
  <c r="H28" i="3"/>
  <c r="H10" i="3"/>
  <c r="B22" i="3" s="1"/>
  <c r="F22" i="3" s="1"/>
  <c r="H22" i="3" s="1"/>
  <c r="H12" i="3"/>
  <c r="B24" i="3" s="1"/>
  <c r="F24" i="3" s="1"/>
  <c r="H24" i="3" s="1"/>
  <c r="F12" i="3"/>
  <c r="B19" i="3" s="1"/>
  <c r="F19" i="3" s="1"/>
  <c r="H19" i="3" s="1"/>
  <c r="E11" i="1"/>
  <c r="K12" i="1"/>
  <c r="I11" i="1"/>
  <c r="G13" i="1"/>
  <c r="E13" i="1"/>
  <c r="G20" i="1" s="1"/>
  <c r="K13" i="1"/>
  <c r="I12" i="1"/>
  <c r="J10" i="1"/>
  <c r="B27" i="1" s="1"/>
  <c r="F27" i="1" s="1"/>
  <c r="H27" i="1" s="1"/>
  <c r="E10" i="1"/>
  <c r="G10" i="1"/>
  <c r="I13" i="1"/>
  <c r="G30" i="1" s="1"/>
  <c r="G12" i="1"/>
  <c r="G24" i="1" s="1"/>
  <c r="H23" i="1" l="1"/>
  <c r="F13" i="1"/>
  <c r="B20" i="1" s="1"/>
  <c r="F20" i="1" s="1"/>
  <c r="H20" i="1" s="1"/>
  <c r="B17" i="3"/>
  <c r="F17" i="3" s="1"/>
  <c r="H17" i="3" s="1"/>
  <c r="H19" i="1"/>
  <c r="H13" i="1"/>
  <c r="B25" i="1" s="1"/>
  <c r="F25" i="1" s="1"/>
  <c r="G25" i="1"/>
  <c r="L13" i="1"/>
  <c r="B35" i="1" s="1"/>
  <c r="F35" i="1" s="1"/>
  <c r="G35" i="1"/>
  <c r="J13" i="1"/>
  <c r="B30" i="1" s="1"/>
  <c r="F30" i="1" s="1"/>
  <c r="H30" i="1" s="1"/>
  <c r="J12" i="1"/>
  <c r="B29" i="1" s="1"/>
  <c r="F29" i="1" s="1"/>
  <c r="G29" i="1"/>
  <c r="L12" i="1"/>
  <c r="B34" i="1" s="1"/>
  <c r="F34" i="1" s="1"/>
  <c r="G34" i="1"/>
  <c r="H12" i="1"/>
  <c r="B24" i="1" s="1"/>
  <c r="F24" i="1" s="1"/>
  <c r="H24" i="1" s="1"/>
  <c r="L11" i="1"/>
  <c r="B33" i="1" s="1"/>
  <c r="F33" i="1" s="1"/>
  <c r="G33" i="1"/>
  <c r="F11" i="1"/>
  <c r="B18" i="1" s="1"/>
  <c r="F18" i="1" s="1"/>
  <c r="G18" i="1"/>
  <c r="J11" i="1"/>
  <c r="B28" i="1" s="1"/>
  <c r="F28" i="1" s="1"/>
  <c r="G28" i="1"/>
  <c r="F10" i="1"/>
  <c r="G17" i="1"/>
  <c r="L10" i="1"/>
  <c r="B32" i="1" s="1"/>
  <c r="F32" i="1" s="1"/>
  <c r="G32" i="1"/>
  <c r="H10" i="1"/>
  <c r="B22" i="1" s="1"/>
  <c r="F22" i="1" s="1"/>
  <c r="G22" i="1"/>
  <c r="H28" i="1" l="1"/>
  <c r="F17" i="1"/>
  <c r="H17" i="1" s="1"/>
  <c r="H22" i="1"/>
  <c r="H25" i="1"/>
  <c r="H35" i="1"/>
  <c r="H34" i="1"/>
  <c r="H29" i="1"/>
  <c r="H18" i="1"/>
  <c r="H33" i="1"/>
  <c r="H32" i="1"/>
</calcChain>
</file>

<file path=xl/sharedStrings.xml><?xml version="1.0" encoding="utf-8"?>
<sst xmlns="http://schemas.openxmlformats.org/spreadsheetml/2006/main" count="98" uniqueCount="55">
  <si>
    <t>PG2</t>
  </si>
  <si>
    <t>PG3</t>
  </si>
  <si>
    <t>PG4</t>
  </si>
  <si>
    <t>PG5</t>
  </si>
  <si>
    <t>PS gesamt</t>
  </si>
  <si>
    <t>Anteil PK</t>
  </si>
  <si>
    <t>Anteil Bew.</t>
  </si>
  <si>
    <t>Prozent</t>
  </si>
  <si>
    <t>Unterkunft</t>
  </si>
  <si>
    <t>Verpflegung</t>
  </si>
  <si>
    <t>Invest</t>
  </si>
  <si>
    <t>Invest SA</t>
  </si>
  <si>
    <t>Zuschuss 5</t>
  </si>
  <si>
    <t>Zuschuss 25</t>
  </si>
  <si>
    <t>Zuschuss 45</t>
  </si>
  <si>
    <t>Zuschuss 70</t>
  </si>
  <si>
    <t>Rest Bew 5</t>
  </si>
  <si>
    <t>Rest Bew 25</t>
  </si>
  <si>
    <t>Rest Bew 45</t>
  </si>
  <si>
    <t>Rest Bew. 70</t>
  </si>
  <si>
    <t>Anteil Bew.PK</t>
  </si>
  <si>
    <t>Gesamt Bew.</t>
  </si>
  <si>
    <t>bis 12 M</t>
  </si>
  <si>
    <t>13-24 M</t>
  </si>
  <si>
    <t>25-36 M</t>
  </si>
  <si>
    <t>ab 37 M</t>
  </si>
  <si>
    <t>Zuschlag</t>
  </si>
  <si>
    <t>EA gesamt</t>
  </si>
  <si>
    <t>Verpfl.</t>
  </si>
  <si>
    <t>Berechnung  Leistungszuschlag Sozialamt</t>
  </si>
  <si>
    <t>Berechnung  Leistungszuschlag Selbstzahler</t>
  </si>
  <si>
    <t>Zuschuss 15</t>
  </si>
  <si>
    <t>Zuschuss 30</t>
  </si>
  <si>
    <t>Zuschuss 50</t>
  </si>
  <si>
    <t>Zuschuss 75</t>
  </si>
  <si>
    <t>Rest Bew 15</t>
  </si>
  <si>
    <t>Rest Bew 30</t>
  </si>
  <si>
    <t>Rest Bew 50</t>
  </si>
  <si>
    <t>Rest Bew. 75</t>
  </si>
  <si>
    <t>PG2(15%)</t>
  </si>
  <si>
    <t>PG3(15%)</t>
  </si>
  <si>
    <t>PG4(15%)</t>
  </si>
  <si>
    <t>PG5(15%)</t>
  </si>
  <si>
    <t>PG2(30%)</t>
  </si>
  <si>
    <t>PG3(30%)</t>
  </si>
  <si>
    <t>PG4(30%)</t>
  </si>
  <si>
    <t>PG5(30%)</t>
  </si>
  <si>
    <t>PG2(50%)</t>
  </si>
  <si>
    <t>PG3(50%)</t>
  </si>
  <si>
    <t>PG4(50%)</t>
  </si>
  <si>
    <t>PG5(50%)</t>
  </si>
  <si>
    <t>PG2(75%)</t>
  </si>
  <si>
    <t>PG3(75%)</t>
  </si>
  <si>
    <t>PG4(75%)</t>
  </si>
  <si>
    <t>PG5(75%)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</si>
</sst>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3" fillId="0" borderId="4" xfId="0" applyFont="1" applyBorder="1"/>
    <xf numFmtId="0" fontId="0" fillId="0" borderId="4" xfId="0" applyBorder="1"/>
    <xf numFmtId="44" fontId="0" fillId="0" borderId="4" xfId="1" applyFont="1" applyBorder="1"/>
    <xf numFmtId="0" fontId="2" fillId="0" borderId="4" xfId="0" applyFont="1" applyBorder="1"/>
    <xf numFmtId="0" fontId="2" fillId="2" borderId="4" xfId="0" applyFont="1" applyFill="1" applyBorder="1"/>
    <xf numFmtId="44" fontId="0" fillId="2" borderId="4" xfId="0" applyNumberFormat="1" applyFill="1" applyBorder="1"/>
    <xf numFmtId="44" fontId="0" fillId="0" borderId="4" xfId="0" applyNumberFormat="1" applyBorder="1"/>
    <xf numFmtId="0" fontId="5" fillId="0" borderId="4" xfId="0" applyFont="1" applyBorder="1"/>
    <xf numFmtId="0" fontId="2" fillId="3" borderId="4" xfId="0" applyFont="1" applyFill="1" applyBorder="1"/>
    <xf numFmtId="44" fontId="0" fillId="3" borderId="4" xfId="0" applyNumberFormat="1" applyFill="1" applyBorder="1"/>
    <xf numFmtId="44" fontId="0" fillId="0" borderId="5" xfId="1" applyFont="1" applyFill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abSelected="1" workbookViewId="0">
      <selection activeCell="E7" sqref="E7"/>
    </sheetView>
  </sheetViews>
  <sheetFormatPr baseColWidth="10" defaultRowHeight="15" x14ac:dyDescent="0.25"/>
  <cols>
    <col min="1" max="1" width="9.28515625" customWidth="1"/>
    <col min="2" max="2" width="10.7109375" customWidth="1"/>
    <col min="5" max="5" width="10.28515625" customWidth="1"/>
    <col min="6" max="6" width="12.42578125" customWidth="1"/>
    <col min="12" max="12" width="12.140625" bestFit="1" customWidth="1"/>
  </cols>
  <sheetData>
    <row r="1" spans="1:12" ht="19.5" thickBot="1" x14ac:dyDescent="0.35">
      <c r="A1" s="13" t="s">
        <v>30</v>
      </c>
      <c r="B1" s="14"/>
      <c r="C1" s="14"/>
      <c r="D1" s="14"/>
      <c r="E1" s="14"/>
      <c r="F1" s="14"/>
      <c r="G1" s="15"/>
    </row>
    <row r="3" spans="1:12" ht="15.75" x14ac:dyDescent="0.25">
      <c r="A3" s="2" t="s">
        <v>26</v>
      </c>
      <c r="B3" s="2" t="s">
        <v>7</v>
      </c>
      <c r="D3" s="2" t="s">
        <v>8</v>
      </c>
      <c r="E3" s="4">
        <v>554.25</v>
      </c>
    </row>
    <row r="4" spans="1:12" ht="15.75" x14ac:dyDescent="0.25">
      <c r="A4" s="3" t="s">
        <v>22</v>
      </c>
      <c r="B4" s="3">
        <v>15</v>
      </c>
      <c r="D4" s="2" t="s">
        <v>28</v>
      </c>
      <c r="E4" s="4">
        <v>185.26</v>
      </c>
    </row>
    <row r="5" spans="1:12" ht="15.75" x14ac:dyDescent="0.25">
      <c r="A5" s="3" t="s">
        <v>23</v>
      </c>
      <c r="B5" s="3">
        <v>30</v>
      </c>
      <c r="D5" s="2" t="s">
        <v>10</v>
      </c>
      <c r="E5" s="4">
        <f>14.16*30.42</f>
        <v>430.74720000000002</v>
      </c>
    </row>
    <row r="6" spans="1:12" x14ac:dyDescent="0.25">
      <c r="A6" s="3" t="s">
        <v>24</v>
      </c>
      <c r="B6" s="3">
        <v>50</v>
      </c>
      <c r="D6" s="3" t="s">
        <v>11</v>
      </c>
      <c r="E6" s="4">
        <f>10.72*30.42</f>
        <v>326.10240000000005</v>
      </c>
    </row>
    <row r="7" spans="1:12" x14ac:dyDescent="0.25">
      <c r="A7" s="3" t="s">
        <v>25</v>
      </c>
      <c r="B7" s="3">
        <v>75</v>
      </c>
    </row>
    <row r="9" spans="1:12" x14ac:dyDescent="0.25">
      <c r="A9" s="3"/>
      <c r="B9" s="5" t="s">
        <v>4</v>
      </c>
      <c r="C9" s="5" t="s">
        <v>5</v>
      </c>
      <c r="D9" s="5" t="s">
        <v>6</v>
      </c>
      <c r="E9" s="6" t="s">
        <v>12</v>
      </c>
      <c r="F9" s="5" t="s">
        <v>16</v>
      </c>
      <c r="G9" s="6" t="s">
        <v>13</v>
      </c>
      <c r="H9" s="5" t="s">
        <v>17</v>
      </c>
      <c r="I9" s="6" t="s">
        <v>14</v>
      </c>
      <c r="J9" s="5" t="s">
        <v>18</v>
      </c>
      <c r="K9" s="6" t="s">
        <v>15</v>
      </c>
      <c r="L9" s="5" t="s">
        <v>19</v>
      </c>
    </row>
    <row r="10" spans="1:12" x14ac:dyDescent="0.25">
      <c r="A10" s="5" t="s">
        <v>0</v>
      </c>
      <c r="B10" s="4">
        <v>1885.43</v>
      </c>
      <c r="C10" s="4">
        <v>770</v>
      </c>
      <c r="D10" s="4">
        <f>B10-C10</f>
        <v>1115.43</v>
      </c>
      <c r="E10" s="7">
        <f>D10/100*$B$4</f>
        <v>167.31450000000001</v>
      </c>
      <c r="F10" s="8">
        <f>D10-E10</f>
        <v>948.11550000000011</v>
      </c>
      <c r="G10" s="7">
        <f>D10/100*$B$5</f>
        <v>334.62900000000002</v>
      </c>
      <c r="H10" s="8">
        <f>D10-G10</f>
        <v>780.80100000000004</v>
      </c>
      <c r="I10" s="7">
        <f>D10/100*$B$6</f>
        <v>557.71500000000003</v>
      </c>
      <c r="J10" s="8">
        <f>D10-I10</f>
        <v>557.71500000000003</v>
      </c>
      <c r="K10" s="7">
        <f>D10/100*$B$7</f>
        <v>836.5725000000001</v>
      </c>
      <c r="L10" s="8">
        <f>D10-K10</f>
        <v>278.85749999999996</v>
      </c>
    </row>
    <row r="11" spans="1:12" x14ac:dyDescent="0.25">
      <c r="A11" s="5" t="s">
        <v>1</v>
      </c>
      <c r="B11" s="4">
        <v>2377.3200000000002</v>
      </c>
      <c r="C11" s="4">
        <v>1262</v>
      </c>
      <c r="D11" s="4">
        <f t="shared" ref="D11:D13" si="0">B11-C11</f>
        <v>1115.3200000000002</v>
      </c>
      <c r="E11" s="7">
        <f t="shared" ref="E11:E12" si="1">D11/100*$B$4</f>
        <v>167.29800000000003</v>
      </c>
      <c r="F11" s="8">
        <f t="shared" ref="F11:F13" si="2">D11-E11</f>
        <v>948.02200000000016</v>
      </c>
      <c r="G11" s="7">
        <f t="shared" ref="G11:G13" si="3">D11/100*$B$5</f>
        <v>334.59600000000006</v>
      </c>
      <c r="H11" s="8">
        <f t="shared" ref="H11:H13" si="4">D11-G11</f>
        <v>780.72400000000016</v>
      </c>
      <c r="I11" s="7">
        <f t="shared" ref="I11:I13" si="5">D11/100*$B$6</f>
        <v>557.66000000000008</v>
      </c>
      <c r="J11" s="8">
        <f t="shared" ref="J11:J13" si="6">D11-I11</f>
        <v>557.66000000000008</v>
      </c>
      <c r="K11" s="7">
        <f t="shared" ref="K11:K13" si="7">D11/100*$B$7</f>
        <v>836.49000000000012</v>
      </c>
      <c r="L11" s="8">
        <f t="shared" ref="L11:L13" si="8">D11-K11</f>
        <v>278.83000000000004</v>
      </c>
    </row>
    <row r="12" spans="1:12" x14ac:dyDescent="0.25">
      <c r="A12" s="5" t="s">
        <v>2</v>
      </c>
      <c r="B12" s="4">
        <v>2890.51</v>
      </c>
      <c r="C12" s="4">
        <v>1775</v>
      </c>
      <c r="D12" s="4">
        <f t="shared" si="0"/>
        <v>1115.5100000000002</v>
      </c>
      <c r="E12" s="7">
        <f t="shared" si="1"/>
        <v>167.32650000000004</v>
      </c>
      <c r="F12" s="8">
        <f t="shared" si="2"/>
        <v>948.18350000000021</v>
      </c>
      <c r="G12" s="7">
        <f t="shared" si="3"/>
        <v>334.65300000000008</v>
      </c>
      <c r="H12" s="8">
        <f t="shared" si="4"/>
        <v>780.8570000000002</v>
      </c>
      <c r="I12" s="7">
        <f t="shared" si="5"/>
        <v>557.75500000000011</v>
      </c>
      <c r="J12" s="8">
        <f t="shared" si="6"/>
        <v>557.75500000000011</v>
      </c>
      <c r="K12" s="7">
        <f t="shared" si="7"/>
        <v>836.63250000000016</v>
      </c>
      <c r="L12" s="8">
        <f t="shared" si="8"/>
        <v>278.87750000000005</v>
      </c>
    </row>
    <row r="13" spans="1:12" x14ac:dyDescent="0.25">
      <c r="A13" s="5" t="s">
        <v>3</v>
      </c>
      <c r="B13" s="4">
        <v>3120.48</v>
      </c>
      <c r="C13" s="4">
        <v>2005</v>
      </c>
      <c r="D13" s="4">
        <f t="shared" si="0"/>
        <v>1115.48</v>
      </c>
      <c r="E13" s="7">
        <f>D13/100*$B$4</f>
        <v>167.322</v>
      </c>
      <c r="F13" s="8">
        <f t="shared" si="2"/>
        <v>948.15800000000002</v>
      </c>
      <c r="G13" s="7">
        <f t="shared" si="3"/>
        <v>334.64400000000001</v>
      </c>
      <c r="H13" s="8">
        <f t="shared" si="4"/>
        <v>780.83600000000001</v>
      </c>
      <c r="I13" s="7">
        <f t="shared" si="5"/>
        <v>557.74</v>
      </c>
      <c r="J13" s="8">
        <f t="shared" si="6"/>
        <v>557.74</v>
      </c>
      <c r="K13" s="7">
        <f t="shared" si="7"/>
        <v>836.61</v>
      </c>
      <c r="L13" s="8">
        <f t="shared" si="8"/>
        <v>278.87</v>
      </c>
    </row>
    <row r="15" spans="1:12" x14ac:dyDescent="0.25">
      <c r="A15" s="3"/>
      <c r="B15" s="5" t="s">
        <v>20</v>
      </c>
      <c r="C15" s="5" t="s">
        <v>8</v>
      </c>
      <c r="D15" s="5" t="s">
        <v>9</v>
      </c>
      <c r="E15" s="5" t="s">
        <v>10</v>
      </c>
      <c r="F15" s="10" t="s">
        <v>21</v>
      </c>
      <c r="G15" s="5" t="s">
        <v>26</v>
      </c>
      <c r="H15" s="5" t="s">
        <v>27</v>
      </c>
    </row>
    <row r="16" spans="1:12" x14ac:dyDescent="0.25">
      <c r="A16" s="3"/>
      <c r="B16" s="3"/>
      <c r="C16" s="3"/>
      <c r="D16" s="3"/>
      <c r="E16" s="3"/>
      <c r="F16" s="3"/>
      <c r="G16" s="3"/>
      <c r="H16" s="3"/>
    </row>
    <row r="17" spans="1:8" x14ac:dyDescent="0.25">
      <c r="A17" s="5" t="s">
        <v>39</v>
      </c>
      <c r="B17" s="8">
        <f>F10</f>
        <v>948.11550000000011</v>
      </c>
      <c r="C17" s="8">
        <f>$E$3</f>
        <v>554.25</v>
      </c>
      <c r="D17" s="8">
        <f>$E$4</f>
        <v>185.26</v>
      </c>
      <c r="E17" s="8">
        <f>$E$5</f>
        <v>430.74720000000002</v>
      </c>
      <c r="F17" s="11">
        <f>SUM(B17:E17)</f>
        <v>2118.3726999999999</v>
      </c>
      <c r="G17" s="8">
        <f>E10</f>
        <v>167.31450000000001</v>
      </c>
      <c r="H17" s="8">
        <f>F17+G17</f>
        <v>2285.6871999999998</v>
      </c>
    </row>
    <row r="18" spans="1:8" x14ac:dyDescent="0.25">
      <c r="A18" s="5" t="s">
        <v>40</v>
      </c>
      <c r="B18" s="8">
        <f t="shared" ref="B18:B20" si="9">F11</f>
        <v>948.02200000000016</v>
      </c>
      <c r="C18" s="8">
        <f t="shared" ref="C18:C20" si="10">$E$3</f>
        <v>554.25</v>
      </c>
      <c r="D18" s="8">
        <f t="shared" ref="D18:D20" si="11">$E$4</f>
        <v>185.26</v>
      </c>
      <c r="E18" s="8">
        <f t="shared" ref="E18:E20" si="12">$E$5</f>
        <v>430.74720000000002</v>
      </c>
      <c r="F18" s="11">
        <f t="shared" ref="F18:F20" si="13">SUM(B18:E18)</f>
        <v>2118.2791999999999</v>
      </c>
      <c r="G18" s="8">
        <f t="shared" ref="G18:G20" si="14">E11</f>
        <v>167.29800000000003</v>
      </c>
      <c r="H18" s="8">
        <f t="shared" ref="H18:H20" si="15">F18+G18</f>
        <v>2285.5772000000002</v>
      </c>
    </row>
    <row r="19" spans="1:8" x14ac:dyDescent="0.25">
      <c r="A19" s="5" t="s">
        <v>41</v>
      </c>
      <c r="B19" s="8">
        <f t="shared" si="9"/>
        <v>948.18350000000021</v>
      </c>
      <c r="C19" s="8">
        <f t="shared" si="10"/>
        <v>554.25</v>
      </c>
      <c r="D19" s="8">
        <f t="shared" si="11"/>
        <v>185.26</v>
      </c>
      <c r="E19" s="8">
        <f t="shared" si="12"/>
        <v>430.74720000000002</v>
      </c>
      <c r="F19" s="11">
        <f t="shared" si="13"/>
        <v>2118.4407000000001</v>
      </c>
      <c r="G19" s="8">
        <f t="shared" si="14"/>
        <v>167.32650000000004</v>
      </c>
      <c r="H19" s="8">
        <f t="shared" si="15"/>
        <v>2285.7672000000002</v>
      </c>
    </row>
    <row r="20" spans="1:8" x14ac:dyDescent="0.25">
      <c r="A20" s="5" t="s">
        <v>42</v>
      </c>
      <c r="B20" s="8">
        <f t="shared" si="9"/>
        <v>948.15800000000002</v>
      </c>
      <c r="C20" s="8">
        <f t="shared" si="10"/>
        <v>554.25</v>
      </c>
      <c r="D20" s="8">
        <f t="shared" si="11"/>
        <v>185.26</v>
      </c>
      <c r="E20" s="8">
        <f t="shared" si="12"/>
        <v>430.74720000000002</v>
      </c>
      <c r="F20" s="11">
        <f t="shared" si="13"/>
        <v>2118.4151999999999</v>
      </c>
      <c r="G20" s="8">
        <f t="shared" si="14"/>
        <v>167.322</v>
      </c>
      <c r="H20" s="8">
        <f t="shared" si="15"/>
        <v>2285.7372</v>
      </c>
    </row>
    <row r="21" spans="1:8" x14ac:dyDescent="0.25">
      <c r="A21" s="1"/>
    </row>
    <row r="22" spans="1:8" x14ac:dyDescent="0.25">
      <c r="A22" s="5" t="s">
        <v>43</v>
      </c>
      <c r="B22" s="8">
        <f>H10</f>
        <v>780.80100000000004</v>
      </c>
      <c r="C22" s="8">
        <f>$E$3</f>
        <v>554.25</v>
      </c>
      <c r="D22" s="8">
        <f>$E$4</f>
        <v>185.26</v>
      </c>
      <c r="E22" s="8">
        <f>$E$5</f>
        <v>430.74720000000002</v>
      </c>
      <c r="F22" s="11">
        <f>SUM(B22:E22)</f>
        <v>1951.0581999999999</v>
      </c>
      <c r="G22" s="8">
        <f>G10</f>
        <v>334.62900000000002</v>
      </c>
      <c r="H22" s="8">
        <f>F22+G22</f>
        <v>2285.6871999999998</v>
      </c>
    </row>
    <row r="23" spans="1:8" x14ac:dyDescent="0.25">
      <c r="A23" s="5" t="s">
        <v>44</v>
      </c>
      <c r="B23" s="8">
        <f t="shared" ref="B23:B25" si="16">H11</f>
        <v>780.72400000000016</v>
      </c>
      <c r="C23" s="8">
        <f t="shared" ref="C23:C25" si="17">$E$3</f>
        <v>554.25</v>
      </c>
      <c r="D23" s="8">
        <f t="shared" ref="D23:D25" si="18">$E$4</f>
        <v>185.26</v>
      </c>
      <c r="E23" s="8">
        <f t="shared" ref="E23:E25" si="19">$E$5</f>
        <v>430.74720000000002</v>
      </c>
      <c r="F23" s="11">
        <f t="shared" ref="F23:F25" si="20">SUM(B23:E23)</f>
        <v>1950.9812000000002</v>
      </c>
      <c r="G23" s="8">
        <f t="shared" ref="G23:G25" si="21">G11</f>
        <v>334.59600000000006</v>
      </c>
      <c r="H23" s="8">
        <f t="shared" ref="H23:H25" si="22">F23+G23</f>
        <v>2285.5772000000002</v>
      </c>
    </row>
    <row r="24" spans="1:8" x14ac:dyDescent="0.25">
      <c r="A24" s="5" t="s">
        <v>45</v>
      </c>
      <c r="B24" s="8">
        <f t="shared" si="16"/>
        <v>780.8570000000002</v>
      </c>
      <c r="C24" s="8">
        <f t="shared" si="17"/>
        <v>554.25</v>
      </c>
      <c r="D24" s="8">
        <f t="shared" si="18"/>
        <v>185.26</v>
      </c>
      <c r="E24" s="8">
        <f t="shared" si="19"/>
        <v>430.74720000000002</v>
      </c>
      <c r="F24" s="11">
        <f t="shared" si="20"/>
        <v>1951.1142000000002</v>
      </c>
      <c r="G24" s="8">
        <f t="shared" si="21"/>
        <v>334.65300000000008</v>
      </c>
      <c r="H24" s="8">
        <f t="shared" si="22"/>
        <v>2285.7672000000002</v>
      </c>
    </row>
    <row r="25" spans="1:8" x14ac:dyDescent="0.25">
      <c r="A25" s="5" t="s">
        <v>46</v>
      </c>
      <c r="B25" s="8">
        <f t="shared" si="16"/>
        <v>780.83600000000001</v>
      </c>
      <c r="C25" s="8">
        <f t="shared" si="17"/>
        <v>554.25</v>
      </c>
      <c r="D25" s="8">
        <f t="shared" si="18"/>
        <v>185.26</v>
      </c>
      <c r="E25" s="8">
        <f t="shared" si="19"/>
        <v>430.74720000000002</v>
      </c>
      <c r="F25" s="11">
        <f t="shared" si="20"/>
        <v>1951.0932</v>
      </c>
      <c r="G25" s="8">
        <f t="shared" si="21"/>
        <v>334.64400000000001</v>
      </c>
      <c r="H25" s="8">
        <f t="shared" si="22"/>
        <v>2285.7372</v>
      </c>
    </row>
    <row r="26" spans="1:8" x14ac:dyDescent="0.25">
      <c r="A26" s="1"/>
    </row>
    <row r="27" spans="1:8" x14ac:dyDescent="0.25">
      <c r="A27" s="5" t="s">
        <v>47</v>
      </c>
      <c r="B27" s="8">
        <f>J10</f>
        <v>557.71500000000003</v>
      </c>
      <c r="C27" s="8">
        <f>$E$3</f>
        <v>554.25</v>
      </c>
      <c r="D27" s="8">
        <f>$E$4</f>
        <v>185.26</v>
      </c>
      <c r="E27" s="8">
        <f>$E$5</f>
        <v>430.74720000000002</v>
      </c>
      <c r="F27" s="11">
        <f>SUM(B27:E27)</f>
        <v>1727.9722000000002</v>
      </c>
      <c r="G27" s="8">
        <f>I10</f>
        <v>557.71500000000003</v>
      </c>
      <c r="H27" s="8">
        <f>F27+G27</f>
        <v>2285.6872000000003</v>
      </c>
    </row>
    <row r="28" spans="1:8" x14ac:dyDescent="0.25">
      <c r="A28" s="5" t="s">
        <v>48</v>
      </c>
      <c r="B28" s="8">
        <f t="shared" ref="B28:B30" si="23">J11</f>
        <v>557.66000000000008</v>
      </c>
      <c r="C28" s="8">
        <f t="shared" ref="C28:C30" si="24">$E$3</f>
        <v>554.25</v>
      </c>
      <c r="D28" s="8">
        <f t="shared" ref="D28:D30" si="25">$E$4</f>
        <v>185.26</v>
      </c>
      <c r="E28" s="8">
        <f t="shared" ref="E28:E30" si="26">$E$5</f>
        <v>430.74720000000002</v>
      </c>
      <c r="F28" s="11">
        <f t="shared" ref="F28:F30" si="27">SUM(B28:E28)</f>
        <v>1727.9172000000001</v>
      </c>
      <c r="G28" s="8">
        <f t="shared" ref="G28:G30" si="28">I11</f>
        <v>557.66000000000008</v>
      </c>
      <c r="H28" s="8">
        <f t="shared" ref="H28:H30" si="29">F28+G28</f>
        <v>2285.5772000000002</v>
      </c>
    </row>
    <row r="29" spans="1:8" x14ac:dyDescent="0.25">
      <c r="A29" s="5" t="s">
        <v>49</v>
      </c>
      <c r="B29" s="8">
        <f t="shared" si="23"/>
        <v>557.75500000000011</v>
      </c>
      <c r="C29" s="8">
        <f t="shared" si="24"/>
        <v>554.25</v>
      </c>
      <c r="D29" s="8">
        <f t="shared" si="25"/>
        <v>185.26</v>
      </c>
      <c r="E29" s="8">
        <f t="shared" si="26"/>
        <v>430.74720000000002</v>
      </c>
      <c r="F29" s="11">
        <f t="shared" si="27"/>
        <v>1728.0122000000001</v>
      </c>
      <c r="G29" s="8">
        <f t="shared" si="28"/>
        <v>557.75500000000011</v>
      </c>
      <c r="H29" s="8">
        <f t="shared" si="29"/>
        <v>2285.7672000000002</v>
      </c>
    </row>
    <row r="30" spans="1:8" x14ac:dyDescent="0.25">
      <c r="A30" s="5" t="s">
        <v>50</v>
      </c>
      <c r="B30" s="8">
        <f t="shared" si="23"/>
        <v>557.74</v>
      </c>
      <c r="C30" s="8">
        <f t="shared" si="24"/>
        <v>554.25</v>
      </c>
      <c r="D30" s="8">
        <f t="shared" si="25"/>
        <v>185.26</v>
      </c>
      <c r="E30" s="8">
        <f t="shared" si="26"/>
        <v>430.74720000000002</v>
      </c>
      <c r="F30" s="11">
        <f t="shared" si="27"/>
        <v>1727.9972</v>
      </c>
      <c r="G30" s="8">
        <f t="shared" si="28"/>
        <v>557.74</v>
      </c>
      <c r="H30" s="8">
        <f t="shared" si="29"/>
        <v>2285.7372</v>
      </c>
    </row>
    <row r="31" spans="1:8" x14ac:dyDescent="0.25">
      <c r="A31" s="1"/>
    </row>
    <row r="32" spans="1:8" x14ac:dyDescent="0.25">
      <c r="A32" s="5" t="s">
        <v>51</v>
      </c>
      <c r="B32" s="8">
        <f>L10</f>
        <v>278.85749999999996</v>
      </c>
      <c r="C32" s="8">
        <f>$E$3</f>
        <v>554.25</v>
      </c>
      <c r="D32" s="8">
        <f>$E$4</f>
        <v>185.26</v>
      </c>
      <c r="E32" s="8">
        <f>$E$5</f>
        <v>430.74720000000002</v>
      </c>
      <c r="F32" s="11">
        <f>SUM(B32:E32)</f>
        <v>1449.1147000000001</v>
      </c>
      <c r="G32" s="8">
        <f>K10</f>
        <v>836.5725000000001</v>
      </c>
      <c r="H32" s="8">
        <f>F32+G32</f>
        <v>2285.6872000000003</v>
      </c>
    </row>
    <row r="33" spans="1:8" x14ac:dyDescent="0.25">
      <c r="A33" s="5" t="s">
        <v>52</v>
      </c>
      <c r="B33" s="8">
        <f t="shared" ref="B33:B35" si="30">L11</f>
        <v>278.83000000000004</v>
      </c>
      <c r="C33" s="8">
        <f t="shared" ref="C33:C35" si="31">$E$3</f>
        <v>554.25</v>
      </c>
      <c r="D33" s="8">
        <f t="shared" ref="D33:D35" si="32">$E$4</f>
        <v>185.26</v>
      </c>
      <c r="E33" s="8">
        <f t="shared" ref="E33:E35" si="33">$E$5</f>
        <v>430.74720000000002</v>
      </c>
      <c r="F33" s="11">
        <f t="shared" ref="F33:F35" si="34">SUM(B33:E33)</f>
        <v>1449.0871999999999</v>
      </c>
      <c r="G33" s="8">
        <f t="shared" ref="G33:G35" si="35">K11</f>
        <v>836.49000000000012</v>
      </c>
      <c r="H33" s="8">
        <f t="shared" ref="H33:H35" si="36">F33+G33</f>
        <v>2285.5772000000002</v>
      </c>
    </row>
    <row r="34" spans="1:8" x14ac:dyDescent="0.25">
      <c r="A34" s="5" t="s">
        <v>53</v>
      </c>
      <c r="B34" s="8">
        <f t="shared" si="30"/>
        <v>278.87750000000005</v>
      </c>
      <c r="C34" s="8">
        <f t="shared" si="31"/>
        <v>554.25</v>
      </c>
      <c r="D34" s="8">
        <f t="shared" si="32"/>
        <v>185.26</v>
      </c>
      <c r="E34" s="8">
        <f t="shared" si="33"/>
        <v>430.74720000000002</v>
      </c>
      <c r="F34" s="11">
        <f t="shared" si="34"/>
        <v>1449.1347000000001</v>
      </c>
      <c r="G34" s="8">
        <f t="shared" si="35"/>
        <v>836.63250000000016</v>
      </c>
      <c r="H34" s="8">
        <f t="shared" si="36"/>
        <v>2285.7672000000002</v>
      </c>
    </row>
    <row r="35" spans="1:8" x14ac:dyDescent="0.25">
      <c r="A35" s="5" t="s">
        <v>54</v>
      </c>
      <c r="B35" s="8">
        <f t="shared" si="30"/>
        <v>278.87</v>
      </c>
      <c r="C35" s="8">
        <f t="shared" si="31"/>
        <v>554.25</v>
      </c>
      <c r="D35" s="8">
        <f t="shared" si="32"/>
        <v>185.26</v>
      </c>
      <c r="E35" s="8">
        <f t="shared" si="33"/>
        <v>430.74720000000002</v>
      </c>
      <c r="F35" s="11">
        <f t="shared" si="34"/>
        <v>1449.1271999999999</v>
      </c>
      <c r="G35" s="8">
        <f t="shared" si="35"/>
        <v>836.61</v>
      </c>
      <c r="H35" s="8">
        <f t="shared" si="36"/>
        <v>2285.7372</v>
      </c>
    </row>
  </sheetData>
  <mergeCells count="1">
    <mergeCell ref="A1:G1"/>
  </mergeCells>
  <pageMargins left="0.39370078740157483" right="0.19685039370078741" top="0.19685039370078741" bottom="0.19685039370078741" header="0" footer="0"/>
  <pageSetup paperSize="9" orientation="landscape" r:id="rId1"/>
  <headerFooter>
    <oddFooter>&amp;C&amp;F&amp;R&amp;A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C17" sqref="C17"/>
    </sheetView>
  </sheetViews>
  <sheetFormatPr baseColWidth="10" defaultRowHeight="15" x14ac:dyDescent="0.25"/>
  <cols>
    <col min="1" max="1" width="9.28515625" customWidth="1"/>
    <col min="2" max="2" width="10.7109375" customWidth="1"/>
    <col min="5" max="5" width="10.28515625" customWidth="1"/>
    <col min="6" max="6" width="12.42578125" customWidth="1"/>
    <col min="12" max="12" width="12.140625" bestFit="1" customWidth="1"/>
  </cols>
  <sheetData>
    <row r="1" spans="1:12" ht="19.5" thickBot="1" x14ac:dyDescent="0.35">
      <c r="A1" s="13" t="s">
        <v>29</v>
      </c>
      <c r="B1" s="14"/>
      <c r="C1" s="14"/>
      <c r="D1" s="14"/>
      <c r="E1" s="14"/>
      <c r="F1" s="14"/>
      <c r="G1" s="15"/>
    </row>
    <row r="3" spans="1:12" ht="15.75" x14ac:dyDescent="0.25">
      <c r="A3" s="2" t="s">
        <v>26</v>
      </c>
      <c r="B3" s="2" t="s">
        <v>7</v>
      </c>
      <c r="D3" s="2" t="s">
        <v>8</v>
      </c>
      <c r="E3" s="4">
        <v>554.25</v>
      </c>
    </row>
    <row r="4" spans="1:12" ht="15.75" x14ac:dyDescent="0.25">
      <c r="A4" s="3" t="s">
        <v>22</v>
      </c>
      <c r="B4" s="3">
        <v>15</v>
      </c>
      <c r="D4" s="2" t="s">
        <v>28</v>
      </c>
      <c r="E4" s="4">
        <v>185.26</v>
      </c>
    </row>
    <row r="5" spans="1:12" ht="15.75" x14ac:dyDescent="0.25">
      <c r="A5" s="3" t="s">
        <v>23</v>
      </c>
      <c r="B5" s="3">
        <v>30</v>
      </c>
      <c r="D5" s="9" t="s">
        <v>10</v>
      </c>
      <c r="E5" s="4">
        <f>14.16*30.42</f>
        <v>430.74720000000002</v>
      </c>
    </row>
    <row r="6" spans="1:12" x14ac:dyDescent="0.25">
      <c r="A6" s="3" t="s">
        <v>24</v>
      </c>
      <c r="B6" s="3">
        <v>50</v>
      </c>
      <c r="D6" s="5" t="s">
        <v>11</v>
      </c>
      <c r="E6" s="4">
        <f>10.72*30.42</f>
        <v>326.10240000000005</v>
      </c>
    </row>
    <row r="7" spans="1:12" x14ac:dyDescent="0.25">
      <c r="A7" s="3" t="s">
        <v>25</v>
      </c>
      <c r="B7" s="3">
        <v>75</v>
      </c>
    </row>
    <row r="9" spans="1:12" x14ac:dyDescent="0.25">
      <c r="A9" s="3"/>
      <c r="B9" s="5" t="s">
        <v>4</v>
      </c>
      <c r="C9" s="5" t="s">
        <v>5</v>
      </c>
      <c r="D9" s="5" t="s">
        <v>6</v>
      </c>
      <c r="E9" s="6" t="s">
        <v>31</v>
      </c>
      <c r="F9" s="5" t="s">
        <v>35</v>
      </c>
      <c r="G9" s="6" t="s">
        <v>32</v>
      </c>
      <c r="H9" s="5" t="s">
        <v>36</v>
      </c>
      <c r="I9" s="6" t="s">
        <v>33</v>
      </c>
      <c r="J9" s="5" t="s">
        <v>37</v>
      </c>
      <c r="K9" s="6" t="s">
        <v>34</v>
      </c>
      <c r="L9" s="5" t="s">
        <v>38</v>
      </c>
    </row>
    <row r="10" spans="1:12" x14ac:dyDescent="0.25">
      <c r="A10" s="5" t="s">
        <v>0</v>
      </c>
      <c r="B10" s="4">
        <v>1885.43</v>
      </c>
      <c r="C10" s="4">
        <v>770</v>
      </c>
      <c r="D10" s="4">
        <f>B10-C10</f>
        <v>1115.43</v>
      </c>
      <c r="E10" s="7">
        <f>D10/100*$B$4</f>
        <v>167.31450000000001</v>
      </c>
      <c r="F10" s="8">
        <f>D10-E10</f>
        <v>948.11550000000011</v>
      </c>
      <c r="G10" s="7">
        <f>D10/100*$B$5</f>
        <v>334.62900000000002</v>
      </c>
      <c r="H10" s="8">
        <f>D10-G10</f>
        <v>780.80100000000004</v>
      </c>
      <c r="I10" s="7">
        <f>D10/100*$B$6</f>
        <v>557.71500000000003</v>
      </c>
      <c r="J10" s="8">
        <f>D10-I10</f>
        <v>557.71500000000003</v>
      </c>
      <c r="K10" s="7">
        <f>D10/100*$B$7</f>
        <v>836.5725000000001</v>
      </c>
      <c r="L10" s="8">
        <f>D10-K10</f>
        <v>278.85749999999996</v>
      </c>
    </row>
    <row r="11" spans="1:12" x14ac:dyDescent="0.25">
      <c r="A11" s="5" t="s">
        <v>1</v>
      </c>
      <c r="B11" s="4">
        <v>2377.3200000000002</v>
      </c>
      <c r="C11" s="4">
        <v>1262</v>
      </c>
      <c r="D11" s="4">
        <f t="shared" ref="D11:D13" si="0">B11-C11</f>
        <v>1115.3200000000002</v>
      </c>
      <c r="E11" s="7">
        <f t="shared" ref="E11" si="1">D11/100*$B$4</f>
        <v>167.29800000000003</v>
      </c>
      <c r="F11" s="8">
        <f t="shared" ref="F11:F13" si="2">D11-E11</f>
        <v>948.02200000000016</v>
      </c>
      <c r="G11" s="7">
        <f t="shared" ref="G11:G13" si="3">D11/100*$B$5</f>
        <v>334.59600000000006</v>
      </c>
      <c r="H11" s="8">
        <f t="shared" ref="H11:H13" si="4">D11-G11</f>
        <v>780.72400000000016</v>
      </c>
      <c r="I11" s="7">
        <f t="shared" ref="I11:I13" si="5">D11/100*$B$6</f>
        <v>557.66000000000008</v>
      </c>
      <c r="J11" s="8">
        <f t="shared" ref="J11:J13" si="6">D11-I11</f>
        <v>557.66000000000008</v>
      </c>
      <c r="K11" s="7">
        <f t="shared" ref="K11:K13" si="7">D11/100*$B$7</f>
        <v>836.49000000000012</v>
      </c>
      <c r="L11" s="8">
        <f t="shared" ref="L11:L13" si="8">D11-K11</f>
        <v>278.83000000000004</v>
      </c>
    </row>
    <row r="12" spans="1:12" x14ac:dyDescent="0.25">
      <c r="A12" s="5" t="s">
        <v>2</v>
      </c>
      <c r="B12" s="4">
        <v>2890.51</v>
      </c>
      <c r="C12" s="4">
        <v>1775</v>
      </c>
      <c r="D12" s="4">
        <f t="shared" si="0"/>
        <v>1115.5100000000002</v>
      </c>
      <c r="E12" s="7">
        <f>D12/100*$B$4</f>
        <v>167.32650000000004</v>
      </c>
      <c r="F12" s="8">
        <f t="shared" si="2"/>
        <v>948.18350000000021</v>
      </c>
      <c r="G12" s="7">
        <f t="shared" si="3"/>
        <v>334.65300000000008</v>
      </c>
      <c r="H12" s="8">
        <f t="shared" si="4"/>
        <v>780.8570000000002</v>
      </c>
      <c r="I12" s="7">
        <f t="shared" si="5"/>
        <v>557.75500000000011</v>
      </c>
      <c r="J12" s="8">
        <f t="shared" si="6"/>
        <v>557.75500000000011</v>
      </c>
      <c r="K12" s="7">
        <f t="shared" si="7"/>
        <v>836.63250000000016</v>
      </c>
      <c r="L12" s="8">
        <f t="shared" si="8"/>
        <v>278.87750000000005</v>
      </c>
    </row>
    <row r="13" spans="1:12" x14ac:dyDescent="0.25">
      <c r="A13" s="5" t="s">
        <v>3</v>
      </c>
      <c r="B13" s="4">
        <v>3120.48</v>
      </c>
      <c r="C13" s="4">
        <v>2005</v>
      </c>
      <c r="D13" s="4">
        <f t="shared" si="0"/>
        <v>1115.48</v>
      </c>
      <c r="E13" s="7">
        <f>D13/100*$B$4</f>
        <v>167.322</v>
      </c>
      <c r="F13" s="8">
        <f t="shared" si="2"/>
        <v>948.15800000000002</v>
      </c>
      <c r="G13" s="7">
        <f t="shared" si="3"/>
        <v>334.64400000000001</v>
      </c>
      <c r="H13" s="8">
        <f t="shared" si="4"/>
        <v>780.83600000000001</v>
      </c>
      <c r="I13" s="7">
        <f t="shared" si="5"/>
        <v>557.74</v>
      </c>
      <c r="J13" s="8">
        <f t="shared" si="6"/>
        <v>557.74</v>
      </c>
      <c r="K13" s="7">
        <f t="shared" si="7"/>
        <v>836.61</v>
      </c>
      <c r="L13" s="8">
        <f t="shared" si="8"/>
        <v>278.87</v>
      </c>
    </row>
    <row r="14" spans="1:12" x14ac:dyDescent="0.25">
      <c r="B14" s="12"/>
    </row>
    <row r="15" spans="1:12" x14ac:dyDescent="0.25">
      <c r="A15" s="3"/>
      <c r="B15" s="5" t="s">
        <v>20</v>
      </c>
      <c r="C15" s="5" t="s">
        <v>8</v>
      </c>
      <c r="D15" s="5" t="s">
        <v>9</v>
      </c>
      <c r="E15" s="5" t="s">
        <v>10</v>
      </c>
      <c r="F15" s="10" t="s">
        <v>21</v>
      </c>
      <c r="G15" s="5" t="s">
        <v>26</v>
      </c>
      <c r="H15" s="5" t="s">
        <v>27</v>
      </c>
    </row>
    <row r="16" spans="1:12" x14ac:dyDescent="0.25">
      <c r="A16" s="3"/>
      <c r="B16" s="3"/>
      <c r="C16" s="3"/>
      <c r="D16" s="3"/>
      <c r="E16" s="3"/>
      <c r="F16" s="3"/>
      <c r="G16" s="3"/>
      <c r="H16" s="3"/>
    </row>
    <row r="17" spans="1:8" x14ac:dyDescent="0.25">
      <c r="A17" s="5" t="s">
        <v>39</v>
      </c>
      <c r="B17" s="8">
        <f>F10</f>
        <v>948.11550000000011</v>
      </c>
      <c r="C17" s="8">
        <f>$E$3</f>
        <v>554.25</v>
      </c>
      <c r="D17" s="8">
        <f>$E$4</f>
        <v>185.26</v>
      </c>
      <c r="E17" s="8">
        <f>$E$6</f>
        <v>326.10240000000005</v>
      </c>
      <c r="F17" s="11">
        <f>SUM(B17:E17)</f>
        <v>2013.7279000000001</v>
      </c>
      <c r="G17" s="8">
        <f>E10</f>
        <v>167.31450000000001</v>
      </c>
      <c r="H17" s="8">
        <f>F17+G17</f>
        <v>2181.0424000000003</v>
      </c>
    </row>
    <row r="18" spans="1:8" x14ac:dyDescent="0.25">
      <c r="A18" s="5" t="s">
        <v>40</v>
      </c>
      <c r="B18" s="8">
        <f t="shared" ref="B18:B20" si="9">F11</f>
        <v>948.02200000000016</v>
      </c>
      <c r="C18" s="8">
        <f t="shared" ref="C18:C20" si="10">$E$3</f>
        <v>554.25</v>
      </c>
      <c r="D18" s="8">
        <f t="shared" ref="D18:D20" si="11">$E$4</f>
        <v>185.26</v>
      </c>
      <c r="E18" s="8">
        <f>$E$6</f>
        <v>326.10240000000005</v>
      </c>
      <c r="F18" s="11">
        <f t="shared" ref="F18:F20" si="12">SUM(B18:E18)</f>
        <v>2013.6344000000001</v>
      </c>
      <c r="G18" s="8">
        <f t="shared" ref="G18:G20" si="13">E11</f>
        <v>167.29800000000003</v>
      </c>
      <c r="H18" s="8">
        <f t="shared" ref="H18:H20" si="14">F18+G18</f>
        <v>2180.9324000000001</v>
      </c>
    </row>
    <row r="19" spans="1:8" x14ac:dyDescent="0.25">
      <c r="A19" s="5" t="s">
        <v>41</v>
      </c>
      <c r="B19" s="8">
        <f t="shared" si="9"/>
        <v>948.18350000000021</v>
      </c>
      <c r="C19" s="8">
        <f t="shared" si="10"/>
        <v>554.25</v>
      </c>
      <c r="D19" s="8">
        <f t="shared" si="11"/>
        <v>185.26</v>
      </c>
      <c r="E19" s="8">
        <f t="shared" ref="E18:E20" si="15">$E$6</f>
        <v>326.10240000000005</v>
      </c>
      <c r="F19" s="11">
        <f t="shared" si="12"/>
        <v>2013.7959000000001</v>
      </c>
      <c r="G19" s="8">
        <f t="shared" si="13"/>
        <v>167.32650000000004</v>
      </c>
      <c r="H19" s="8">
        <f t="shared" si="14"/>
        <v>2181.1224000000002</v>
      </c>
    </row>
    <row r="20" spans="1:8" x14ac:dyDescent="0.25">
      <c r="A20" s="5" t="s">
        <v>42</v>
      </c>
      <c r="B20" s="8">
        <f t="shared" si="9"/>
        <v>948.15800000000002</v>
      </c>
      <c r="C20" s="8">
        <f t="shared" si="10"/>
        <v>554.25</v>
      </c>
      <c r="D20" s="8">
        <f t="shared" si="11"/>
        <v>185.26</v>
      </c>
      <c r="E20" s="8">
        <f t="shared" si="15"/>
        <v>326.10240000000005</v>
      </c>
      <c r="F20" s="11">
        <f t="shared" si="12"/>
        <v>2013.7703999999999</v>
      </c>
      <c r="G20" s="8">
        <f t="shared" si="13"/>
        <v>167.322</v>
      </c>
      <c r="H20" s="8">
        <f t="shared" si="14"/>
        <v>2181.0924</v>
      </c>
    </row>
    <row r="21" spans="1:8" x14ac:dyDescent="0.25">
      <c r="A21" s="1"/>
    </row>
    <row r="22" spans="1:8" x14ac:dyDescent="0.25">
      <c r="A22" s="5" t="s">
        <v>43</v>
      </c>
      <c r="B22" s="8">
        <f>H10</f>
        <v>780.80100000000004</v>
      </c>
      <c r="C22" s="8">
        <f>$E$3</f>
        <v>554.25</v>
      </c>
      <c r="D22" s="8">
        <f>$E$4</f>
        <v>185.26</v>
      </c>
      <c r="E22" s="8">
        <f>$E$6</f>
        <v>326.10240000000005</v>
      </c>
      <c r="F22" s="11">
        <f>SUM(B22:E22)</f>
        <v>1846.4133999999999</v>
      </c>
      <c r="G22" s="8">
        <f>G10</f>
        <v>334.62900000000002</v>
      </c>
      <c r="H22" s="8">
        <f>F22+G22</f>
        <v>2181.0423999999998</v>
      </c>
    </row>
    <row r="23" spans="1:8" x14ac:dyDescent="0.25">
      <c r="A23" s="5" t="s">
        <v>44</v>
      </c>
      <c r="B23" s="8">
        <f t="shared" ref="B23:B25" si="16">H11</f>
        <v>780.72400000000016</v>
      </c>
      <c r="C23" s="8">
        <f t="shared" ref="C23:C25" si="17">$E$3</f>
        <v>554.25</v>
      </c>
      <c r="D23" s="8">
        <f t="shared" ref="D23:D25" si="18">$E$4</f>
        <v>185.26</v>
      </c>
      <c r="E23" s="8">
        <f t="shared" ref="E23:E25" si="19">$E$6</f>
        <v>326.10240000000005</v>
      </c>
      <c r="F23" s="11">
        <f t="shared" ref="F23:F25" si="20">SUM(B23:E23)</f>
        <v>1846.3364000000001</v>
      </c>
      <c r="G23" s="8">
        <f t="shared" ref="G23:G25" si="21">G11</f>
        <v>334.59600000000006</v>
      </c>
      <c r="H23" s="8">
        <f t="shared" ref="H23:H25" si="22">F23+G23</f>
        <v>2180.9324000000001</v>
      </c>
    </row>
    <row r="24" spans="1:8" x14ac:dyDescent="0.25">
      <c r="A24" s="5" t="s">
        <v>45</v>
      </c>
      <c r="B24" s="8">
        <f t="shared" si="16"/>
        <v>780.8570000000002</v>
      </c>
      <c r="C24" s="8">
        <f t="shared" si="17"/>
        <v>554.25</v>
      </c>
      <c r="D24" s="8">
        <f t="shared" si="18"/>
        <v>185.26</v>
      </c>
      <c r="E24" s="8">
        <f t="shared" si="19"/>
        <v>326.10240000000005</v>
      </c>
      <c r="F24" s="11">
        <f t="shared" si="20"/>
        <v>1846.4694000000002</v>
      </c>
      <c r="G24" s="8">
        <f t="shared" si="21"/>
        <v>334.65300000000008</v>
      </c>
      <c r="H24" s="8">
        <f t="shared" si="22"/>
        <v>2181.1224000000002</v>
      </c>
    </row>
    <row r="25" spans="1:8" x14ac:dyDescent="0.25">
      <c r="A25" s="5" t="s">
        <v>46</v>
      </c>
      <c r="B25" s="8">
        <f t="shared" si="16"/>
        <v>780.83600000000001</v>
      </c>
      <c r="C25" s="8">
        <f t="shared" si="17"/>
        <v>554.25</v>
      </c>
      <c r="D25" s="8">
        <f t="shared" si="18"/>
        <v>185.26</v>
      </c>
      <c r="E25" s="8">
        <f t="shared" si="19"/>
        <v>326.10240000000005</v>
      </c>
      <c r="F25" s="11">
        <f t="shared" si="20"/>
        <v>1846.4484</v>
      </c>
      <c r="G25" s="8">
        <f t="shared" si="21"/>
        <v>334.64400000000001</v>
      </c>
      <c r="H25" s="8">
        <f t="shared" si="22"/>
        <v>2181.0924</v>
      </c>
    </row>
    <row r="26" spans="1:8" x14ac:dyDescent="0.25">
      <c r="A26" s="1"/>
    </row>
    <row r="27" spans="1:8" x14ac:dyDescent="0.25">
      <c r="A27" s="5" t="s">
        <v>47</v>
      </c>
      <c r="B27" s="8">
        <f>J10</f>
        <v>557.71500000000003</v>
      </c>
      <c r="C27" s="8">
        <f>$E$3</f>
        <v>554.25</v>
      </c>
      <c r="D27" s="8">
        <f>$E$4</f>
        <v>185.26</v>
      </c>
      <c r="E27" s="8">
        <f>$E$6</f>
        <v>326.10240000000005</v>
      </c>
      <c r="F27" s="11">
        <f>SUM(B27:E27)</f>
        <v>1623.3274000000001</v>
      </c>
      <c r="G27" s="8">
        <f>I10</f>
        <v>557.71500000000003</v>
      </c>
      <c r="H27" s="8">
        <f>F27+G27</f>
        <v>2181.0424000000003</v>
      </c>
    </row>
    <row r="28" spans="1:8" x14ac:dyDescent="0.25">
      <c r="A28" s="5" t="s">
        <v>48</v>
      </c>
      <c r="B28" s="8">
        <f t="shared" ref="B28:B30" si="23">J11</f>
        <v>557.66000000000008</v>
      </c>
      <c r="C28" s="8">
        <f t="shared" ref="C28:C30" si="24">$E$3</f>
        <v>554.25</v>
      </c>
      <c r="D28" s="8">
        <f t="shared" ref="D28:D30" si="25">$E$4</f>
        <v>185.26</v>
      </c>
      <c r="E28" s="8">
        <f t="shared" ref="E28:E30" si="26">$E$6</f>
        <v>326.10240000000005</v>
      </c>
      <c r="F28" s="11">
        <f t="shared" ref="F28:F30" si="27">SUM(B28:E28)</f>
        <v>1623.2724000000001</v>
      </c>
      <c r="G28" s="8">
        <f t="shared" ref="G28:G30" si="28">I11</f>
        <v>557.66000000000008</v>
      </c>
      <c r="H28" s="8">
        <f t="shared" ref="H28:H30" si="29">F28+G28</f>
        <v>2180.9324000000001</v>
      </c>
    </row>
    <row r="29" spans="1:8" x14ac:dyDescent="0.25">
      <c r="A29" s="5" t="s">
        <v>49</v>
      </c>
      <c r="B29" s="8">
        <f t="shared" si="23"/>
        <v>557.75500000000011</v>
      </c>
      <c r="C29" s="8">
        <f t="shared" si="24"/>
        <v>554.25</v>
      </c>
      <c r="D29" s="8">
        <f t="shared" si="25"/>
        <v>185.26</v>
      </c>
      <c r="E29" s="8">
        <f t="shared" si="26"/>
        <v>326.10240000000005</v>
      </c>
      <c r="F29" s="11">
        <f t="shared" si="27"/>
        <v>1623.3674000000001</v>
      </c>
      <c r="G29" s="8">
        <f t="shared" si="28"/>
        <v>557.75500000000011</v>
      </c>
      <c r="H29" s="8">
        <f t="shared" si="29"/>
        <v>2181.1224000000002</v>
      </c>
    </row>
    <row r="30" spans="1:8" x14ac:dyDescent="0.25">
      <c r="A30" s="5" t="s">
        <v>50</v>
      </c>
      <c r="B30" s="8">
        <f t="shared" si="23"/>
        <v>557.74</v>
      </c>
      <c r="C30" s="8">
        <f t="shared" si="24"/>
        <v>554.25</v>
      </c>
      <c r="D30" s="8">
        <f t="shared" si="25"/>
        <v>185.26</v>
      </c>
      <c r="E30" s="8">
        <f t="shared" si="26"/>
        <v>326.10240000000005</v>
      </c>
      <c r="F30" s="11">
        <f t="shared" si="27"/>
        <v>1623.3524</v>
      </c>
      <c r="G30" s="8">
        <f t="shared" si="28"/>
        <v>557.74</v>
      </c>
      <c r="H30" s="8">
        <f t="shared" si="29"/>
        <v>2181.0924</v>
      </c>
    </row>
    <row r="31" spans="1:8" x14ac:dyDescent="0.25">
      <c r="A31" s="1"/>
    </row>
    <row r="32" spans="1:8" x14ac:dyDescent="0.25">
      <c r="A32" s="5" t="s">
        <v>51</v>
      </c>
      <c r="B32" s="8">
        <f>L10</f>
        <v>278.85749999999996</v>
      </c>
      <c r="C32" s="8">
        <f>$E$3</f>
        <v>554.25</v>
      </c>
      <c r="D32" s="8">
        <f>$E$4</f>
        <v>185.26</v>
      </c>
      <c r="E32" s="8">
        <f>$E$6</f>
        <v>326.10240000000005</v>
      </c>
      <c r="F32" s="11">
        <f>SUM(B32:E32)</f>
        <v>1344.4699000000001</v>
      </c>
      <c r="G32" s="8">
        <f>K10</f>
        <v>836.5725000000001</v>
      </c>
      <c r="H32" s="8">
        <f>F32+G32</f>
        <v>2181.0424000000003</v>
      </c>
    </row>
    <row r="33" spans="1:8" x14ac:dyDescent="0.25">
      <c r="A33" s="5" t="s">
        <v>52</v>
      </c>
      <c r="B33" s="8">
        <f t="shared" ref="B33:B35" si="30">L11</f>
        <v>278.83000000000004</v>
      </c>
      <c r="C33" s="8">
        <f t="shared" ref="C33:C35" si="31">$E$3</f>
        <v>554.25</v>
      </c>
      <c r="D33" s="8">
        <f t="shared" ref="D33:D35" si="32">$E$4</f>
        <v>185.26</v>
      </c>
      <c r="E33" s="8">
        <f t="shared" ref="E33:E35" si="33">$E$6</f>
        <v>326.10240000000005</v>
      </c>
      <c r="F33" s="11">
        <f t="shared" ref="F33:F35" si="34">SUM(B33:E33)</f>
        <v>1344.4424000000001</v>
      </c>
      <c r="G33" s="8">
        <f t="shared" ref="G33:G35" si="35">K11</f>
        <v>836.49000000000012</v>
      </c>
      <c r="H33" s="8">
        <f t="shared" ref="H33:H35" si="36">F33+G33</f>
        <v>2180.9324000000001</v>
      </c>
    </row>
    <row r="34" spans="1:8" x14ac:dyDescent="0.25">
      <c r="A34" s="5" t="s">
        <v>53</v>
      </c>
      <c r="B34" s="8">
        <f t="shared" si="30"/>
        <v>278.87750000000005</v>
      </c>
      <c r="C34" s="8">
        <f t="shared" si="31"/>
        <v>554.25</v>
      </c>
      <c r="D34" s="8">
        <f t="shared" si="32"/>
        <v>185.26</v>
      </c>
      <c r="E34" s="8">
        <f t="shared" si="33"/>
        <v>326.10240000000005</v>
      </c>
      <c r="F34" s="11">
        <f t="shared" si="34"/>
        <v>1344.4899</v>
      </c>
      <c r="G34" s="8">
        <f t="shared" si="35"/>
        <v>836.63250000000016</v>
      </c>
      <c r="H34" s="8">
        <f t="shared" si="36"/>
        <v>2181.1224000000002</v>
      </c>
    </row>
    <row r="35" spans="1:8" x14ac:dyDescent="0.25">
      <c r="A35" s="5" t="s">
        <v>54</v>
      </c>
      <c r="B35" s="8">
        <f t="shared" si="30"/>
        <v>278.87</v>
      </c>
      <c r="C35" s="8">
        <f t="shared" si="31"/>
        <v>554.25</v>
      </c>
      <c r="D35" s="8">
        <f t="shared" si="32"/>
        <v>185.26</v>
      </c>
      <c r="E35" s="8">
        <f t="shared" si="33"/>
        <v>326.10240000000005</v>
      </c>
      <c r="F35" s="11">
        <f t="shared" si="34"/>
        <v>1344.4824000000001</v>
      </c>
      <c r="G35" s="8">
        <f t="shared" si="35"/>
        <v>836.61</v>
      </c>
      <c r="H35" s="8">
        <f t="shared" si="36"/>
        <v>2181.0924</v>
      </c>
    </row>
  </sheetData>
  <mergeCells count="1">
    <mergeCell ref="A1:G1"/>
  </mergeCells>
  <pageMargins left="0.39370078740157483" right="0.19685039370078741" top="0.19685039370078741" bottom="0.19685039370078741" header="0" footer="0"/>
  <pageSetup paperSize="9" orientation="landscape" r:id="rId1"/>
  <headerFooter>
    <oddFooter>&amp;C&amp;F&amp;R&amp;A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Leistungszuschlag SZ</vt:lpstr>
      <vt:lpstr>Leistungszuschlag 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buero</dc:creator>
  <cp:lastModifiedBy>buero</cp:lastModifiedBy>
  <cp:lastPrinted>2022-12-13T13:31:34Z</cp:lastPrinted>
  <dcterms:created xsi:type="dcterms:W3CDTF">2021-12-01T11:46:14Z</dcterms:created>
  <dcterms:modified xsi:type="dcterms:W3CDTF">2024-08-30T06:20:29Z</dcterms:modified>
</cp:coreProperties>
</file>